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retariaobras\Desktop\Areas invadidas\"/>
    </mc:Choice>
  </mc:AlternateContent>
  <bookViews>
    <workbookView xWindow="0" yWindow="0" windowWidth="28800" windowHeight="12030" tabRatio="654"/>
  </bookViews>
  <sheets>
    <sheet name="CRONOGRAMA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4" l="1"/>
  <c r="G21" i="4" l="1"/>
  <c r="G28" i="4" s="1"/>
  <c r="H28" i="4"/>
  <c r="H21" i="4"/>
  <c r="F21" i="4"/>
  <c r="F28" i="4" s="1"/>
  <c r="E21" i="4"/>
  <c r="D21" i="4"/>
  <c r="H24" i="4"/>
  <c r="G24" i="4"/>
  <c r="F24" i="4"/>
  <c r="E24" i="4"/>
  <c r="D24" i="4"/>
  <c r="I21" i="4"/>
  <c r="H18" i="4"/>
  <c r="G18" i="4"/>
  <c r="F18" i="4"/>
  <c r="E18" i="4"/>
  <c r="D18" i="4"/>
  <c r="I18" i="4"/>
  <c r="I28" i="4" s="1"/>
  <c r="H15" i="4"/>
  <c r="G15" i="4"/>
  <c r="F15" i="4"/>
  <c r="E15" i="4"/>
  <c r="D15" i="4"/>
  <c r="I15" i="4"/>
  <c r="I12" i="4"/>
  <c r="H12" i="4"/>
  <c r="G12" i="4"/>
  <c r="F12" i="4"/>
  <c r="E12" i="4"/>
  <c r="E28" i="4" s="1"/>
  <c r="D12" i="4"/>
  <c r="J28" i="4"/>
  <c r="I26" i="4" l="1"/>
  <c r="H26" i="4"/>
  <c r="G26" i="4"/>
  <c r="F26" i="4"/>
  <c r="E26" i="4"/>
  <c r="E27" i="4" s="1"/>
  <c r="F27" i="4" s="1"/>
  <c r="E29" i="4"/>
  <c r="F29" i="4" s="1"/>
  <c r="G29" i="4" s="1"/>
  <c r="H29" i="4" s="1"/>
  <c r="I29" i="4" s="1"/>
  <c r="D28" i="4"/>
  <c r="D26" i="4" s="1"/>
  <c r="J26" i="4" s="1"/>
  <c r="G27" i="4" l="1"/>
  <c r="H27" i="4" s="1"/>
  <c r="I27" i="4" s="1"/>
</calcChain>
</file>

<file path=xl/sharedStrings.xml><?xml version="1.0" encoding="utf-8"?>
<sst xmlns="http://schemas.openxmlformats.org/spreadsheetml/2006/main" count="27" uniqueCount="27">
  <si>
    <t>ITEM</t>
  </si>
  <si>
    <t>DESCRIÇÃO DOS SERVIÇOS</t>
  </si>
  <si>
    <t>TOTAL</t>
  </si>
  <si>
    <t>1</t>
  </si>
  <si>
    <t>2</t>
  </si>
  <si>
    <t>3</t>
  </si>
  <si>
    <t>SERVIÇOS FINAIS</t>
  </si>
  <si>
    <t>MEDIÇÃO 01</t>
  </si>
  <si>
    <t>MEDIÇÃO 02</t>
  </si>
  <si>
    <t>MEDIÇÃO 03</t>
  </si>
  <si>
    <t>MEDIÇÃO 04</t>
  </si>
  <si>
    <t>MEDIÇÃO 05</t>
  </si>
  <si>
    <t>MEDIÇÃO 06</t>
  </si>
  <si>
    <t>SERVIÇOS PRELIMINARES</t>
  </si>
  <si>
    <t>PREPARAÇÃO DO SOLO E MOVIMENTAÇÃO DE TERRA</t>
  </si>
  <si>
    <t>MATERIAIS E INSTALAÇÕES HIDRÁULICAS</t>
  </si>
  <si>
    <t>PROFISSIONAIS E SERVIÇOS</t>
  </si>
  <si>
    <t>5</t>
  </si>
  <si>
    <t>4</t>
  </si>
  <si>
    <t xml:space="preserve">SECRETARIA MUNICIPAL DE SANEAMENTO BÁSICO </t>
  </si>
  <si>
    <t xml:space="preserve">DAE - DIVISÃO DE ÁGUA E ESGOTO </t>
  </si>
  <si>
    <t>CONTRATAÇÃO DE EMPRESA ESPECIALIZADA PARA IMPLANTAÇÃO DAS REDES DE ESGOTO NOS BAIRROS CAMPO DO IMA, PATIO DA SUBESTAÇÃO E COLONIA DA FEPASA</t>
  </si>
  <si>
    <t>FATURAMENTO MENSAL PROVÁVEL</t>
  </si>
  <si>
    <t xml:space="preserve">PERCENTUAL FISICO MENSAL </t>
  </si>
  <si>
    <t>PERCENTUAL FISICO MENSAL ACUMULADO</t>
  </si>
  <si>
    <t>FATURAMENTO MENSAL ACUMULADO</t>
  </si>
  <si>
    <t>CRONOGRAMA FISICO - FINANCEIRO / PERIODICIDADE MENSAL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</si>
</sst>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[$-416]mmm\-yy;@"/>
    <numFmt numFmtId="165" formatCode="[$$-409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MS Sans Serif"/>
      <family val="2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auto="1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auto="1"/>
      </right>
      <top/>
      <bottom/>
      <diagonal/>
    </border>
    <border>
      <left style="double">
        <color indexed="64"/>
      </left>
      <right style="medium">
        <color auto="1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auto="1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8" fillId="0" borderId="0"/>
  </cellStyleXfs>
  <cellXfs count="66">
    <xf numFmtId="0" fontId="0" fillId="0" borderId="0" xfId="0"/>
    <xf numFmtId="43" fontId="0" fillId="0" borderId="0" xfId="3" applyFont="1"/>
    <xf numFmtId="44" fontId="6" fillId="3" borderId="13" xfId="1" applyNumberFormat="1" applyFont="1" applyFill="1" applyBorder="1" applyAlignment="1">
      <alignment horizontal="center" vertical="center"/>
    </xf>
    <xf numFmtId="44" fontId="6" fillId="4" borderId="15" xfId="1" applyNumberFormat="1" applyFont="1" applyFill="1" applyBorder="1" applyAlignment="1">
      <alignment horizontal="center" vertical="center"/>
    </xf>
    <xf numFmtId="44" fontId="6" fillId="4" borderId="25" xfId="1" applyNumberFormat="1" applyFont="1" applyFill="1" applyBorder="1" applyAlignment="1">
      <alignment horizontal="center" vertical="center"/>
    </xf>
    <xf numFmtId="10" fontId="6" fillId="3" borderId="13" xfId="3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44" fontId="6" fillId="3" borderId="30" xfId="1" applyNumberFormat="1" applyFont="1" applyFill="1" applyBorder="1" applyAlignment="1">
      <alignment horizontal="center" vertical="center"/>
    </xf>
    <xf numFmtId="44" fontId="6" fillId="3" borderId="12" xfId="1" applyNumberFormat="1" applyFont="1" applyFill="1" applyBorder="1" applyAlignment="1">
      <alignment horizontal="center" vertical="center"/>
    </xf>
    <xf numFmtId="10" fontId="6" fillId="0" borderId="33" xfId="1" applyNumberFormat="1" applyFont="1" applyBorder="1" applyAlignment="1">
      <alignment horizontal="center" vertical="center" wrapText="1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10" fontId="6" fillId="3" borderId="33" xfId="1" applyNumberFormat="1" applyFont="1" applyFill="1" applyBorder="1" applyAlignment="1">
      <alignment horizontal="center" vertical="center" wrapText="1"/>
    </xf>
    <xf numFmtId="44" fontId="6" fillId="3" borderId="35" xfId="0" applyNumberFormat="1" applyFont="1" applyFill="1" applyBorder="1"/>
    <xf numFmtId="10" fontId="6" fillId="6" borderId="12" xfId="1" applyNumberFormat="1" applyFont="1" applyFill="1" applyBorder="1" applyAlignment="1">
      <alignment horizontal="center" vertical="center"/>
    </xf>
    <xf numFmtId="10" fontId="6" fillId="6" borderId="33" xfId="1" applyNumberFormat="1" applyFont="1" applyFill="1" applyBorder="1" applyAlignment="1">
      <alignment horizontal="center" vertical="center" wrapText="1"/>
    </xf>
    <xf numFmtId="44" fontId="7" fillId="5" borderId="18" xfId="0" applyNumberFormat="1" applyFont="1" applyFill="1" applyBorder="1" applyAlignment="1">
      <alignment vertical="center" wrapText="1"/>
    </xf>
    <xf numFmtId="44" fontId="7" fillId="5" borderId="12" xfId="0" applyNumberFormat="1" applyFont="1" applyFill="1" applyBorder="1" applyAlignment="1">
      <alignment vertical="center" wrapText="1"/>
    </xf>
    <xf numFmtId="44" fontId="6" fillId="5" borderId="12" xfId="0" applyNumberFormat="1" applyFont="1" applyFill="1" applyBorder="1" applyAlignment="1">
      <alignment vertical="center"/>
    </xf>
    <xf numFmtId="44" fontId="7" fillId="5" borderId="34" xfId="0" applyNumberFormat="1" applyFont="1" applyFill="1" applyBorder="1" applyAlignment="1">
      <alignment vertical="center" wrapText="1"/>
    </xf>
    <xf numFmtId="164" fontId="6" fillId="5" borderId="9" xfId="0" applyNumberFormat="1" applyFont="1" applyFill="1" applyBorder="1" applyAlignment="1">
      <alignment horizontal="center" vertical="center"/>
    </xf>
    <xf numFmtId="165" fontId="6" fillId="5" borderId="10" xfId="0" applyNumberFormat="1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49" fontId="6" fillId="0" borderId="32" xfId="0" applyNumberFormat="1" applyFont="1" applyBorder="1" applyAlignment="1">
      <alignment vertical="center" wrapText="1"/>
    </xf>
    <xf numFmtId="49" fontId="6" fillId="0" borderId="11" xfId="0" applyNumberFormat="1" applyFont="1" applyBorder="1" applyAlignment="1">
      <alignment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9" fontId="7" fillId="0" borderId="12" xfId="0" applyNumberFormat="1" applyFont="1" applyBorder="1" applyAlignment="1">
      <alignment horizontal="left" vertical="center" wrapText="1" indent="1"/>
    </xf>
    <xf numFmtId="44" fontId="6" fillId="0" borderId="14" xfId="1" applyNumberFormat="1" applyFont="1" applyBorder="1" applyAlignment="1">
      <alignment horizontal="center" vertical="center" wrapText="1"/>
    </xf>
    <xf numFmtId="10" fontId="6" fillId="0" borderId="16" xfId="1" applyNumberFormat="1" applyFont="1" applyBorder="1" applyAlignment="1">
      <alignment horizontal="center" vertical="center" wrapText="1"/>
    </xf>
    <xf numFmtId="10" fontId="6" fillId="0" borderId="17" xfId="1" applyNumberFormat="1" applyFont="1" applyBorder="1" applyAlignment="1">
      <alignment horizontal="center" vertical="center" wrapText="1"/>
    </xf>
    <xf numFmtId="49" fontId="6" fillId="0" borderId="29" xfId="0" applyNumberFormat="1" applyFont="1" applyBorder="1" applyAlignment="1">
      <alignment horizontal="center" vertical="center" wrapText="1"/>
    </xf>
    <xf numFmtId="9" fontId="7" fillId="0" borderId="18" xfId="0" applyNumberFormat="1" applyFont="1" applyBorder="1" applyAlignment="1">
      <alignment horizontal="left" vertical="center" wrapText="1" indent="1"/>
    </xf>
    <xf numFmtId="9" fontId="7" fillId="0" borderId="19" xfId="0" applyNumberFormat="1" applyFont="1" applyBorder="1" applyAlignment="1">
      <alignment horizontal="left" vertical="center" wrapText="1" indent="1"/>
    </xf>
    <xf numFmtId="9" fontId="7" fillId="0" borderId="20" xfId="0" applyNumberFormat="1" applyFont="1" applyBorder="1" applyAlignment="1">
      <alignment horizontal="left" vertical="center" wrapText="1" inden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wrapText="1"/>
    </xf>
    <xf numFmtId="0" fontId="4" fillId="2" borderId="5" xfId="2" applyFont="1" applyFill="1" applyBorder="1" applyAlignment="1">
      <alignment horizontal="center" wrapText="1"/>
    </xf>
    <xf numFmtId="0" fontId="4" fillId="2" borderId="6" xfId="2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11" xfId="0" applyNumberFormat="1" applyFont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9" fontId="7" fillId="6" borderId="31" xfId="0" applyNumberFormat="1" applyFont="1" applyFill="1" applyBorder="1" applyAlignment="1">
      <alignment horizontal="left" vertical="center" wrapText="1" indent="3"/>
    </xf>
    <xf numFmtId="9" fontId="7" fillId="6" borderId="32" xfId="0" applyNumberFormat="1" applyFont="1" applyFill="1" applyBorder="1" applyAlignment="1">
      <alignment horizontal="left" vertical="center" wrapText="1" indent="3"/>
    </xf>
    <xf numFmtId="0" fontId="7" fillId="5" borderId="31" xfId="0" applyNumberFormat="1" applyFont="1" applyFill="1" applyBorder="1" applyAlignment="1">
      <alignment horizontal="left" vertical="center" wrapText="1" indent="3"/>
    </xf>
    <xf numFmtId="0" fontId="7" fillId="5" borderId="32" xfId="0" applyNumberFormat="1" applyFont="1" applyFill="1" applyBorder="1" applyAlignment="1">
      <alignment horizontal="left" vertical="center" wrapText="1" indent="3"/>
    </xf>
    <xf numFmtId="49" fontId="6" fillId="0" borderId="31" xfId="0" applyNumberFormat="1" applyFont="1" applyBorder="1" applyAlignment="1">
      <alignment horizontal="center" vertical="center" wrapText="1"/>
    </xf>
    <xf numFmtId="49" fontId="6" fillId="0" borderId="32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4" xfId="0" applyBorder="1" applyAlignment="1">
      <alignment horizontal="center"/>
    </xf>
    <xf numFmtId="0" fontId="7" fillId="5" borderId="26" xfId="0" applyNumberFormat="1" applyFont="1" applyFill="1" applyBorder="1" applyAlignment="1">
      <alignment horizontal="left" vertical="center" wrapText="1" indent="3"/>
    </xf>
    <xf numFmtId="0" fontId="7" fillId="5" borderId="27" xfId="0" applyNumberFormat="1" applyFont="1" applyFill="1" applyBorder="1" applyAlignment="1">
      <alignment horizontal="left" vertical="center" wrapText="1" indent="3"/>
    </xf>
  </cellXfs>
  <cellStyles count="5">
    <cellStyle name="Normal" xfId="0" builtinId="0"/>
    <cellStyle name="Normal 2" xfId="4"/>
    <cellStyle name="Normal 2 2 2" xfId="2"/>
    <cellStyle name="Porcentagem" xfId="1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85725</xdr:rowOff>
    </xdr:from>
    <xdr:to>
      <xdr:col>2</xdr:col>
      <xdr:colOff>385285</xdr:colOff>
      <xdr:row>5</xdr:row>
      <xdr:rowOff>166380</xdr:rowOff>
    </xdr:to>
    <xdr:pic>
      <xdr:nvPicPr>
        <xdr:cNvPr id="2" name="Imagem 2" descr="Descrição: 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76250"/>
          <a:ext cx="956785" cy="947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1"/>
  <sheetViews>
    <sheetView tabSelected="1" topLeftCell="A4" workbookViewId="0">
      <selection activeCell="I45" sqref="I45"/>
    </sheetView>
  </sheetViews>
  <sheetFormatPr defaultRowHeight="15" x14ac:dyDescent="0.25"/>
  <cols>
    <col min="1" max="1" width="1.28515625" customWidth="1"/>
    <col min="2" max="2" width="8.7109375" customWidth="1"/>
    <col min="3" max="3" width="52.7109375" customWidth="1"/>
    <col min="4" max="9" width="20.7109375" customWidth="1"/>
    <col min="10" max="10" width="21.7109375" customWidth="1"/>
    <col min="11" max="11" width="10.28515625" bestFit="1" customWidth="1"/>
  </cols>
  <sheetData>
    <row r="2" spans="2:10" ht="15.75" thickBot="1" x14ac:dyDescent="0.3"/>
    <row r="3" spans="2:10" ht="26.25" x14ac:dyDescent="0.25">
      <c r="B3" s="39" t="s">
        <v>19</v>
      </c>
      <c r="C3" s="40"/>
      <c r="D3" s="40"/>
      <c r="E3" s="40"/>
      <c r="F3" s="40"/>
      <c r="G3" s="40"/>
      <c r="H3" s="40"/>
      <c r="I3" s="40"/>
      <c r="J3" s="41"/>
    </row>
    <row r="4" spans="2:10" ht="23.25" x14ac:dyDescent="0.25">
      <c r="B4" s="49" t="s">
        <v>20</v>
      </c>
      <c r="C4" s="50"/>
      <c r="D4" s="50"/>
      <c r="E4" s="50"/>
      <c r="F4" s="50"/>
      <c r="G4" s="50"/>
      <c r="H4" s="50"/>
      <c r="I4" s="50"/>
      <c r="J4" s="51"/>
    </row>
    <row r="5" spans="2:10" ht="18.75" x14ac:dyDescent="0.25">
      <c r="B5" s="6"/>
      <c r="C5" s="52" t="s">
        <v>21</v>
      </c>
      <c r="D5" s="53"/>
      <c r="E5" s="53"/>
      <c r="F5" s="53"/>
      <c r="G5" s="53"/>
      <c r="H5" s="53"/>
      <c r="I5" s="53"/>
      <c r="J5" s="54"/>
    </row>
    <row r="6" spans="2:10" ht="19.5" thickBot="1" x14ac:dyDescent="0.35">
      <c r="B6" s="42" t="s">
        <v>26</v>
      </c>
      <c r="C6" s="43"/>
      <c r="D6" s="43"/>
      <c r="E6" s="43"/>
      <c r="F6" s="43"/>
      <c r="G6" s="43"/>
      <c r="H6" s="43"/>
      <c r="I6" s="43"/>
      <c r="J6" s="44"/>
    </row>
    <row r="7" spans="2:10" ht="3.95" customHeight="1" thickBot="1" x14ac:dyDescent="0.3">
      <c r="B7" s="45"/>
      <c r="C7" s="46"/>
      <c r="D7" s="46"/>
      <c r="E7" s="46"/>
      <c r="F7" s="46"/>
      <c r="G7" s="46"/>
      <c r="H7" s="46"/>
      <c r="I7" s="46"/>
      <c r="J7" s="47"/>
    </row>
    <row r="8" spans="2:10" ht="20.100000000000001" customHeight="1" thickBot="1" x14ac:dyDescent="0.3">
      <c r="B8" s="27" t="s">
        <v>0</v>
      </c>
      <c r="C8" s="26" t="s">
        <v>1</v>
      </c>
      <c r="D8" s="24" t="s">
        <v>7</v>
      </c>
      <c r="E8" s="24" t="s">
        <v>8</v>
      </c>
      <c r="F8" s="24" t="s">
        <v>9</v>
      </c>
      <c r="G8" s="24" t="s">
        <v>10</v>
      </c>
      <c r="H8" s="24" t="s">
        <v>11</v>
      </c>
      <c r="I8" s="24" t="s">
        <v>12</v>
      </c>
      <c r="J8" s="25" t="s">
        <v>2</v>
      </c>
    </row>
    <row r="9" spans="2:10" ht="3.95" customHeight="1" thickTop="1" thickBot="1" x14ac:dyDescent="0.3">
      <c r="B9" s="29"/>
      <c r="C9" s="28"/>
      <c r="D9" s="8"/>
      <c r="E9" s="7"/>
      <c r="F9" s="7"/>
      <c r="G9" s="7"/>
      <c r="H9" s="7"/>
      <c r="I9" s="7"/>
      <c r="J9" s="9"/>
    </row>
    <row r="10" spans="2:10" ht="20.25" thickTop="1" thickBot="1" x14ac:dyDescent="0.3">
      <c r="B10" s="30" t="s">
        <v>3</v>
      </c>
      <c r="C10" s="31" t="s">
        <v>13</v>
      </c>
      <c r="D10" s="5">
        <v>0.12</v>
      </c>
      <c r="E10" s="5">
        <v>0.17499999999999999</v>
      </c>
      <c r="F10" s="5">
        <v>0.17499999999999999</v>
      </c>
      <c r="G10" s="5">
        <v>0.17499999999999999</v>
      </c>
      <c r="H10" s="5">
        <v>0.17499999999999999</v>
      </c>
      <c r="I10" s="5">
        <v>0.18</v>
      </c>
      <c r="J10" s="32">
        <v>17445.439999999999</v>
      </c>
    </row>
    <row r="11" spans="2:10" ht="12" customHeight="1" thickTop="1" thickBot="1" x14ac:dyDescent="0.3">
      <c r="B11" s="48"/>
      <c r="C11" s="31"/>
      <c r="D11" s="4"/>
      <c r="E11" s="3"/>
      <c r="F11" s="3"/>
      <c r="G11" s="3"/>
      <c r="H11" s="3"/>
      <c r="I11" s="3"/>
      <c r="J11" s="33"/>
    </row>
    <row r="12" spans="2:10" ht="20.25" thickTop="1" thickBot="1" x14ac:dyDescent="0.3">
      <c r="B12" s="48"/>
      <c r="C12" s="31"/>
      <c r="D12" s="2">
        <f>17445.44*12%</f>
        <v>2093.4527999999996</v>
      </c>
      <c r="E12" s="2">
        <f>17445.44*17.5%</f>
        <v>3052.9519999999998</v>
      </c>
      <c r="F12" s="2">
        <f t="shared" ref="F12:H12" si="0">17445.44*17.5%</f>
        <v>3052.9519999999998</v>
      </c>
      <c r="G12" s="2">
        <f t="shared" si="0"/>
        <v>3052.9519999999998</v>
      </c>
      <c r="H12" s="2">
        <f t="shared" si="0"/>
        <v>3052.9519999999998</v>
      </c>
      <c r="I12" s="2">
        <f>J10*18%</f>
        <v>3140.1791999999996</v>
      </c>
      <c r="J12" s="34"/>
    </row>
    <row r="13" spans="2:10" ht="20.25" thickTop="1" thickBot="1" x14ac:dyDescent="0.3">
      <c r="B13" s="30" t="s">
        <v>4</v>
      </c>
      <c r="C13" s="36" t="s">
        <v>14</v>
      </c>
      <c r="D13" s="5">
        <v>0.12</v>
      </c>
      <c r="E13" s="5">
        <v>0.17499999999999999</v>
      </c>
      <c r="F13" s="5">
        <v>0.17499999999999999</v>
      </c>
      <c r="G13" s="5">
        <v>0.17499999999999999</v>
      </c>
      <c r="H13" s="5">
        <v>0.17499999999999999</v>
      </c>
      <c r="I13" s="5">
        <v>0.18</v>
      </c>
      <c r="J13" s="32">
        <v>439681.19</v>
      </c>
    </row>
    <row r="14" spans="2:10" ht="12" customHeight="1" thickTop="1" thickBot="1" x14ac:dyDescent="0.3">
      <c r="B14" s="30"/>
      <c r="C14" s="37"/>
      <c r="D14" s="4"/>
      <c r="E14" s="3"/>
      <c r="F14" s="3"/>
      <c r="G14" s="3"/>
      <c r="H14" s="3"/>
      <c r="I14" s="3"/>
      <c r="J14" s="33"/>
    </row>
    <row r="15" spans="2:10" ht="20.25" thickTop="1" thickBot="1" x14ac:dyDescent="0.3">
      <c r="B15" s="30"/>
      <c r="C15" s="38"/>
      <c r="D15" s="2">
        <f>439681.19*12%</f>
        <v>52761.7428</v>
      </c>
      <c r="E15" s="2">
        <f>439681.19*17.5%</f>
        <v>76944.208249999996</v>
      </c>
      <c r="F15" s="2">
        <f t="shared" ref="F15:H15" si="1">439681.19*17.5%</f>
        <v>76944.208249999996</v>
      </c>
      <c r="G15" s="2">
        <f t="shared" si="1"/>
        <v>76944.208249999996</v>
      </c>
      <c r="H15" s="2">
        <f t="shared" si="1"/>
        <v>76944.208249999996</v>
      </c>
      <c r="I15" s="2">
        <f>J13*18%</f>
        <v>79142.614199999996</v>
      </c>
      <c r="J15" s="34"/>
    </row>
    <row r="16" spans="2:10" ht="20.25" thickTop="1" thickBot="1" x14ac:dyDescent="0.3">
      <c r="B16" s="30" t="s">
        <v>5</v>
      </c>
      <c r="C16" s="31" t="s">
        <v>15</v>
      </c>
      <c r="D16" s="5">
        <v>0.12</v>
      </c>
      <c r="E16" s="5">
        <v>0.17499999999999999</v>
      </c>
      <c r="F16" s="5">
        <v>0.17499999999999999</v>
      </c>
      <c r="G16" s="5">
        <v>0.17499999999999999</v>
      </c>
      <c r="H16" s="5">
        <v>0.17499999999999999</v>
      </c>
      <c r="I16" s="5">
        <v>0.18</v>
      </c>
      <c r="J16" s="32">
        <v>1093296.6399999999</v>
      </c>
    </row>
    <row r="17" spans="2:11" ht="12" customHeight="1" thickTop="1" thickBot="1" x14ac:dyDescent="0.3">
      <c r="B17" s="30"/>
      <c r="C17" s="31"/>
      <c r="D17" s="4"/>
      <c r="E17" s="3"/>
      <c r="F17" s="3"/>
      <c r="G17" s="3"/>
      <c r="H17" s="3"/>
      <c r="I17" s="3"/>
      <c r="J17" s="33"/>
    </row>
    <row r="18" spans="2:11" ht="20.25" thickTop="1" thickBot="1" x14ac:dyDescent="0.3">
      <c r="B18" s="30"/>
      <c r="C18" s="31"/>
      <c r="D18" s="2">
        <f>1093296.64*12%</f>
        <v>131195.59679999997</v>
      </c>
      <c r="E18" s="2">
        <f>1093296.64*17.5%</f>
        <v>191326.91199999998</v>
      </c>
      <c r="F18" s="2">
        <f t="shared" ref="F18:H18" si="2">1093296.64*17.5%</f>
        <v>191326.91199999998</v>
      </c>
      <c r="G18" s="2">
        <f t="shared" si="2"/>
        <v>191326.91199999998</v>
      </c>
      <c r="H18" s="2">
        <f t="shared" si="2"/>
        <v>191326.91199999998</v>
      </c>
      <c r="I18" s="2">
        <f>J16*18%</f>
        <v>196793.39519999997</v>
      </c>
      <c r="J18" s="34"/>
    </row>
    <row r="19" spans="2:11" ht="20.25" thickTop="1" thickBot="1" x14ac:dyDescent="0.3">
      <c r="B19" s="30" t="s">
        <v>18</v>
      </c>
      <c r="C19" s="31" t="s">
        <v>16</v>
      </c>
      <c r="D19" s="5">
        <v>0.12</v>
      </c>
      <c r="E19" s="5">
        <v>0.17499999999999999</v>
      </c>
      <c r="F19" s="5">
        <v>0.17499999999999999</v>
      </c>
      <c r="G19" s="5">
        <v>0.17499999999999999</v>
      </c>
      <c r="H19" s="5">
        <v>0.17499999999999999</v>
      </c>
      <c r="I19" s="5">
        <v>0.18</v>
      </c>
      <c r="J19" s="32">
        <v>73587.955000000002</v>
      </c>
    </row>
    <row r="20" spans="2:11" ht="12" customHeight="1" thickTop="1" thickBot="1" x14ac:dyDescent="0.3">
      <c r="B20" s="30"/>
      <c r="C20" s="31"/>
      <c r="D20" s="4"/>
      <c r="E20" s="3"/>
      <c r="F20" s="3"/>
      <c r="G20" s="3"/>
      <c r="H20" s="3"/>
      <c r="I20" s="3"/>
      <c r="J20" s="33"/>
    </row>
    <row r="21" spans="2:11" ht="20.25" thickTop="1" thickBot="1" x14ac:dyDescent="0.3">
      <c r="B21" s="30"/>
      <c r="C21" s="31"/>
      <c r="D21" s="2">
        <f>73587.96*12%</f>
        <v>8830.5552000000007</v>
      </c>
      <c r="E21" s="2">
        <f>73587.96*17.5%</f>
        <v>12877.893</v>
      </c>
      <c r="F21" s="2">
        <f>73587.96*17.5%</f>
        <v>12877.893</v>
      </c>
      <c r="G21" s="2">
        <f>73587.96*17.5%</f>
        <v>12877.893</v>
      </c>
      <c r="H21" s="2">
        <f>73587.96*17.5%</f>
        <v>12877.893</v>
      </c>
      <c r="I21" s="2">
        <f>J19*18%</f>
        <v>13245.831899999999</v>
      </c>
      <c r="J21" s="34"/>
    </row>
    <row r="22" spans="2:11" ht="20.25" thickTop="1" thickBot="1" x14ac:dyDescent="0.3">
      <c r="B22" s="30" t="s">
        <v>17</v>
      </c>
      <c r="C22" s="31" t="s">
        <v>6</v>
      </c>
      <c r="D22" s="5">
        <v>0.12</v>
      </c>
      <c r="E22" s="5">
        <v>0.16</v>
      </c>
      <c r="F22" s="5">
        <v>0.16</v>
      </c>
      <c r="G22" s="5">
        <v>0.18</v>
      </c>
      <c r="H22" s="5">
        <v>0.18</v>
      </c>
      <c r="I22" s="5">
        <v>0.2</v>
      </c>
      <c r="J22" s="32">
        <v>66564.085000000006</v>
      </c>
    </row>
    <row r="23" spans="2:11" ht="12" customHeight="1" thickTop="1" thickBot="1" x14ac:dyDescent="0.3">
      <c r="B23" s="30"/>
      <c r="C23" s="31"/>
      <c r="D23" s="4"/>
      <c r="E23" s="3"/>
      <c r="F23" s="3"/>
      <c r="G23" s="3"/>
      <c r="H23" s="3"/>
      <c r="I23" s="3"/>
      <c r="J23" s="33"/>
    </row>
    <row r="24" spans="2:11" ht="20.25" thickTop="1" thickBot="1" x14ac:dyDescent="0.3">
      <c r="B24" s="35"/>
      <c r="C24" s="36"/>
      <c r="D24" s="2">
        <f>66564.09*12%</f>
        <v>7987.6907999999994</v>
      </c>
      <c r="E24" s="2">
        <f>66564.09*16%</f>
        <v>10650.2544</v>
      </c>
      <c r="F24" s="2">
        <f>66564.09*16%</f>
        <v>10650.2544</v>
      </c>
      <c r="G24" s="2">
        <f>66564.09*18%</f>
        <v>11981.536199999999</v>
      </c>
      <c r="H24" s="2">
        <f>66564.09*18%</f>
        <v>11981.536199999999</v>
      </c>
      <c r="I24" s="2">
        <f>66564.02*20%</f>
        <v>13312.804000000002</v>
      </c>
      <c r="J24" s="33"/>
    </row>
    <row r="25" spans="2:11" ht="3.95" customHeight="1" thickTop="1" thickBot="1" x14ac:dyDescent="0.3">
      <c r="B25" s="59"/>
      <c r="C25" s="60"/>
      <c r="D25" s="8"/>
      <c r="E25" s="7"/>
      <c r="F25" s="7"/>
      <c r="G25" s="7"/>
      <c r="H25" s="7"/>
      <c r="I25" s="7"/>
      <c r="J25" s="9"/>
    </row>
    <row r="26" spans="2:11" ht="20.25" thickTop="1" thickBot="1" x14ac:dyDescent="0.3">
      <c r="B26" s="55" t="s">
        <v>23</v>
      </c>
      <c r="C26" s="56"/>
      <c r="D26" s="18">
        <f>D28/J28</f>
        <v>0.12000000070981752</v>
      </c>
      <c r="E26" s="18">
        <f>E28/J28</f>
        <v>0.17440939655625273</v>
      </c>
      <c r="F26" s="18">
        <f>F28/J28</f>
        <v>0.17440939655625273</v>
      </c>
      <c r="G26" s="18">
        <f>G28/J28</f>
        <v>0.17519686919478311</v>
      </c>
      <c r="H26" s="18">
        <f>H28/J28</f>
        <v>0.17519686919478311</v>
      </c>
      <c r="I26" s="18">
        <f>I28/J28</f>
        <v>0.18078746488968894</v>
      </c>
      <c r="J26" s="19">
        <f>SUM(D26:I26)</f>
        <v>0.99999999710157828</v>
      </c>
    </row>
    <row r="27" spans="2:11" ht="20.25" thickTop="1" thickBot="1" x14ac:dyDescent="0.3">
      <c r="B27" s="55" t="s">
        <v>24</v>
      </c>
      <c r="C27" s="56"/>
      <c r="D27" s="18">
        <v>0.12</v>
      </c>
      <c r="E27" s="18">
        <f>D27+E26</f>
        <v>0.29440939655625276</v>
      </c>
      <c r="F27" s="18">
        <f t="shared" ref="F27:I27" si="3">E27+F26</f>
        <v>0.46881879311250552</v>
      </c>
      <c r="G27" s="18">
        <f t="shared" si="3"/>
        <v>0.64401566230728857</v>
      </c>
      <c r="H27" s="18">
        <f t="shared" si="3"/>
        <v>0.81921253150207174</v>
      </c>
      <c r="I27" s="18">
        <f t="shared" si="3"/>
        <v>0.99999999639176074</v>
      </c>
      <c r="J27" s="16"/>
    </row>
    <row r="28" spans="2:11" ht="20.100000000000001" customHeight="1" thickTop="1" thickBot="1" x14ac:dyDescent="0.3">
      <c r="B28" s="64" t="s">
        <v>22</v>
      </c>
      <c r="C28" s="65"/>
      <c r="D28" s="20">
        <f>D12+D15+D18+D21+D24</f>
        <v>202869.03839999999</v>
      </c>
      <c r="E28" s="20">
        <f t="shared" ref="E28:I28" si="4">E12+E15+E18+E21+E24</f>
        <v>294852.21964999993</v>
      </c>
      <c r="F28" s="20">
        <f t="shared" si="4"/>
        <v>294852.21964999993</v>
      </c>
      <c r="G28" s="20">
        <f t="shared" si="4"/>
        <v>296183.50144999992</v>
      </c>
      <c r="H28" s="20">
        <f t="shared" si="4"/>
        <v>296183.50144999992</v>
      </c>
      <c r="I28" s="20">
        <f t="shared" si="4"/>
        <v>305634.82449999999</v>
      </c>
      <c r="J28" s="23">
        <f>J10+J13+J16+J19+J22</f>
        <v>1690575.31</v>
      </c>
    </row>
    <row r="29" spans="2:11" ht="20.25" thickTop="1" thickBot="1" x14ac:dyDescent="0.35">
      <c r="B29" s="57" t="s">
        <v>25</v>
      </c>
      <c r="C29" s="58"/>
      <c r="D29" s="21">
        <v>202869.03839999999</v>
      </c>
      <c r="E29" s="22">
        <f>D29+E28</f>
        <v>497721.25804999995</v>
      </c>
      <c r="F29" s="22">
        <f t="shared" ref="F29:I29" si="5">E29+F28</f>
        <v>792573.47769999993</v>
      </c>
      <c r="G29" s="22">
        <f t="shared" si="5"/>
        <v>1088756.9791499998</v>
      </c>
      <c r="H29" s="22">
        <f t="shared" si="5"/>
        <v>1384940.4805999997</v>
      </c>
      <c r="I29" s="22">
        <f t="shared" si="5"/>
        <v>1690575.3050999995</v>
      </c>
      <c r="J29" s="17"/>
    </row>
    <row r="30" spans="2:11" ht="3.95" customHeight="1" thickTop="1" thickBot="1" x14ac:dyDescent="0.3">
      <c r="B30" s="61"/>
      <c r="C30" s="62"/>
      <c r="D30" s="62"/>
      <c r="E30" s="62"/>
      <c r="F30" s="62"/>
      <c r="G30" s="62"/>
      <c r="H30" s="62"/>
      <c r="I30" s="62"/>
      <c r="J30" s="63"/>
    </row>
    <row r="31" spans="2:11" hidden="1" x14ac:dyDescent="0.25">
      <c r="B31" s="10"/>
      <c r="C31" s="11"/>
      <c r="D31" s="11"/>
      <c r="E31" s="11"/>
      <c r="F31" s="11"/>
      <c r="G31" s="11"/>
      <c r="H31" s="11"/>
      <c r="I31" s="11"/>
      <c r="J31" s="12"/>
    </row>
    <row r="32" spans="2:11" hidden="1" x14ac:dyDescent="0.25">
      <c r="B32" s="10"/>
      <c r="C32" s="11"/>
      <c r="D32" s="11"/>
      <c r="E32" s="11"/>
      <c r="F32" s="11"/>
      <c r="G32" s="11"/>
      <c r="H32" s="11"/>
      <c r="I32" s="11"/>
      <c r="J32" s="12"/>
      <c r="K32" s="1">
        <v>1230.5148000000002</v>
      </c>
    </row>
    <row r="33" spans="2:11" hidden="1" x14ac:dyDescent="0.25">
      <c r="B33" s="10"/>
      <c r="C33" s="11"/>
      <c r="D33" s="11"/>
      <c r="E33" s="11"/>
      <c r="F33" s="11"/>
      <c r="G33" s="11"/>
      <c r="H33" s="11"/>
      <c r="I33" s="11"/>
      <c r="J33" s="12"/>
      <c r="K33" s="1">
        <v>1563.4982</v>
      </c>
    </row>
    <row r="34" spans="2:11" hidden="1" x14ac:dyDescent="0.25">
      <c r="B34" s="10"/>
      <c r="C34" s="11"/>
      <c r="D34" s="11"/>
      <c r="E34" s="11"/>
      <c r="F34" s="11"/>
      <c r="G34" s="11"/>
      <c r="H34" s="11"/>
      <c r="I34" s="11"/>
      <c r="J34" s="12"/>
      <c r="K34" s="1">
        <v>1144.7834399999999</v>
      </c>
    </row>
    <row r="35" spans="2:11" hidden="1" x14ac:dyDescent="0.25">
      <c r="B35" s="10"/>
      <c r="C35" s="11"/>
      <c r="D35" s="11"/>
      <c r="E35" s="11"/>
      <c r="F35" s="11"/>
      <c r="G35" s="11"/>
      <c r="H35" s="11"/>
      <c r="I35" s="11"/>
      <c r="J35" s="12"/>
      <c r="K35" s="1">
        <v>8083.1220750000002</v>
      </c>
    </row>
    <row r="36" spans="2:11" hidden="1" x14ac:dyDescent="0.25">
      <c r="B36" s="10"/>
      <c r="C36" s="11"/>
      <c r="D36" s="11"/>
      <c r="E36" s="11"/>
      <c r="F36" s="11"/>
      <c r="G36" s="11"/>
      <c r="H36" s="11"/>
      <c r="I36" s="11"/>
      <c r="J36" s="12"/>
      <c r="K36" s="1">
        <v>8629.3784699999997</v>
      </c>
    </row>
    <row r="37" spans="2:11" hidden="1" x14ac:dyDescent="0.25">
      <c r="B37" s="10"/>
      <c r="C37" s="11"/>
      <c r="D37" s="11"/>
      <c r="E37" s="11"/>
      <c r="F37" s="11"/>
      <c r="G37" s="11"/>
      <c r="H37" s="11"/>
      <c r="I37" s="11"/>
      <c r="J37" s="12"/>
      <c r="K37" s="1">
        <v>12940.33944</v>
      </c>
    </row>
    <row r="38" spans="2:11" hidden="1" x14ac:dyDescent="0.25">
      <c r="B38" s="10"/>
      <c r="C38" s="11"/>
      <c r="D38" s="11"/>
      <c r="E38" s="11"/>
      <c r="F38" s="11"/>
      <c r="G38" s="11"/>
      <c r="H38" s="11"/>
      <c r="I38" s="11"/>
      <c r="J38" s="12"/>
    </row>
    <row r="39" spans="2:11" hidden="1" x14ac:dyDescent="0.25">
      <c r="B39" s="10"/>
      <c r="C39" s="11"/>
      <c r="D39" s="11"/>
      <c r="E39" s="11"/>
      <c r="F39" s="11"/>
      <c r="G39" s="11"/>
      <c r="H39" s="11"/>
      <c r="I39" s="11"/>
      <c r="J39" s="12"/>
    </row>
    <row r="40" spans="2:11" hidden="1" x14ac:dyDescent="0.25">
      <c r="B40" s="10"/>
      <c r="C40" s="11"/>
      <c r="D40" s="11"/>
      <c r="E40" s="11"/>
      <c r="F40" s="11"/>
      <c r="G40" s="11"/>
      <c r="H40" s="11"/>
      <c r="I40" s="11"/>
      <c r="J40" s="12"/>
    </row>
    <row r="41" spans="2:11" ht="15.75" thickBot="1" x14ac:dyDescent="0.3">
      <c r="B41" s="13"/>
      <c r="C41" s="14"/>
      <c r="D41" s="14"/>
      <c r="E41" s="14"/>
      <c r="F41" s="14"/>
      <c r="G41" s="14"/>
      <c r="H41" s="14"/>
      <c r="I41" s="14"/>
      <c r="J41" s="15"/>
    </row>
  </sheetData>
  <mergeCells count="26">
    <mergeCell ref="B26:C26"/>
    <mergeCell ref="B27:C27"/>
    <mergeCell ref="B29:C29"/>
    <mergeCell ref="B25:C25"/>
    <mergeCell ref="B30:J30"/>
    <mergeCell ref="B28:C28"/>
    <mergeCell ref="B3:J3"/>
    <mergeCell ref="B6:J6"/>
    <mergeCell ref="B7:J7"/>
    <mergeCell ref="B10:B12"/>
    <mergeCell ref="C10:C12"/>
    <mergeCell ref="J10:J12"/>
    <mergeCell ref="B4:J4"/>
    <mergeCell ref="C5:J5"/>
    <mergeCell ref="B13:B15"/>
    <mergeCell ref="C13:C15"/>
    <mergeCell ref="J13:J15"/>
    <mergeCell ref="B16:B18"/>
    <mergeCell ref="C16:C18"/>
    <mergeCell ref="J16:J18"/>
    <mergeCell ref="B19:B21"/>
    <mergeCell ref="C19:C21"/>
    <mergeCell ref="J19:J21"/>
    <mergeCell ref="B22:B24"/>
    <mergeCell ref="C22:C24"/>
    <mergeCell ref="J22:J24"/>
  </mergeCells>
  <conditionalFormatting sqref="D10:D11">
    <cfRule type="dataBar" priority="113">
      <dataBar>
        <cfvo type="num" val="0"/>
        <cfvo type="num" val="1"/>
        <color theme="6" tint="0.39997558519241921"/>
      </dataBar>
    </cfRule>
  </conditionalFormatting>
  <conditionalFormatting sqref="E11">
    <cfRule type="dataBar" priority="112">
      <dataBar>
        <cfvo type="num" val="0"/>
        <cfvo type="num" val="1"/>
        <color theme="6" tint="0.39997558519241921"/>
      </dataBar>
    </cfRule>
  </conditionalFormatting>
  <conditionalFormatting sqref="G11">
    <cfRule type="dataBar" priority="109">
      <dataBar>
        <cfvo type="num" val="0"/>
        <cfvo type="num" val="1"/>
        <color theme="6" tint="0.39997558519241921"/>
      </dataBar>
    </cfRule>
  </conditionalFormatting>
  <conditionalFormatting sqref="F11">
    <cfRule type="dataBar" priority="110">
      <dataBar>
        <cfvo type="num" val="0"/>
        <cfvo type="num" val="1"/>
        <color theme="6" tint="0.39997558519241921"/>
      </dataBar>
    </cfRule>
  </conditionalFormatting>
  <conditionalFormatting sqref="D14">
    <cfRule type="dataBar" priority="106">
      <dataBar>
        <cfvo type="num" val="0"/>
        <cfvo type="num" val="1"/>
        <color theme="6" tint="0.39997558519241921"/>
      </dataBar>
    </cfRule>
  </conditionalFormatting>
  <conditionalFormatting sqref="G14">
    <cfRule type="dataBar" priority="102">
      <dataBar>
        <cfvo type="num" val="0"/>
        <cfvo type="num" val="1"/>
        <color theme="6" tint="0.39997558519241921"/>
      </dataBar>
    </cfRule>
  </conditionalFormatting>
  <conditionalFormatting sqref="E17">
    <cfRule type="dataBar" priority="98">
      <dataBar>
        <cfvo type="num" val="0"/>
        <cfvo type="num" val="1"/>
        <color theme="6" tint="0.39997558519241921"/>
      </dataBar>
    </cfRule>
  </conditionalFormatting>
  <conditionalFormatting sqref="G17">
    <cfRule type="dataBar" priority="95">
      <dataBar>
        <cfvo type="num" val="0"/>
        <cfvo type="num" val="1"/>
        <color theme="6" tint="0.39997558519241921"/>
      </dataBar>
    </cfRule>
  </conditionalFormatting>
  <conditionalFormatting sqref="H23">
    <cfRule type="dataBar" priority="62">
      <dataBar>
        <cfvo type="num" val="0"/>
        <cfvo type="num" val="1"/>
        <color theme="6" tint="0.39997558519241921"/>
      </dataBar>
    </cfRule>
  </conditionalFormatting>
  <conditionalFormatting sqref="E14">
    <cfRule type="dataBar" priority="105">
      <dataBar>
        <cfvo type="num" val="0"/>
        <cfvo type="num" val="1"/>
        <color theme="6" tint="0.39997558519241921"/>
      </dataBar>
    </cfRule>
  </conditionalFormatting>
  <conditionalFormatting sqref="F14">
    <cfRule type="dataBar" priority="103">
      <dataBar>
        <cfvo type="num" val="0"/>
        <cfvo type="num" val="1"/>
        <color theme="6" tint="0.39997558519241921"/>
      </dataBar>
    </cfRule>
  </conditionalFormatting>
  <conditionalFormatting sqref="D17">
    <cfRule type="dataBar" priority="99">
      <dataBar>
        <cfvo type="num" val="0"/>
        <cfvo type="num" val="1"/>
        <color theme="6" tint="0.39997558519241921"/>
      </dataBar>
    </cfRule>
  </conditionalFormatting>
  <conditionalFormatting sqref="F17">
    <cfRule type="dataBar" priority="96">
      <dataBar>
        <cfvo type="num" val="0"/>
        <cfvo type="num" val="1"/>
        <color theme="6" tint="0.39997558519241921"/>
      </dataBar>
    </cfRule>
  </conditionalFormatting>
  <conditionalFormatting sqref="E20">
    <cfRule type="dataBar" priority="90">
      <dataBar>
        <cfvo type="num" val="0"/>
        <cfvo type="num" val="1"/>
        <color theme="6" tint="0.39997558519241921"/>
      </dataBar>
    </cfRule>
  </conditionalFormatting>
  <conditionalFormatting sqref="G20">
    <cfRule type="dataBar" priority="87">
      <dataBar>
        <cfvo type="num" val="0"/>
        <cfvo type="num" val="1"/>
        <color theme="6" tint="0.39997558519241921"/>
      </dataBar>
    </cfRule>
  </conditionalFormatting>
  <conditionalFormatting sqref="D20">
    <cfRule type="dataBar" priority="91">
      <dataBar>
        <cfvo type="num" val="0"/>
        <cfvo type="num" val="1"/>
        <color theme="6" tint="0.39997558519241921"/>
      </dataBar>
    </cfRule>
  </conditionalFormatting>
  <conditionalFormatting sqref="F20">
    <cfRule type="dataBar" priority="88">
      <dataBar>
        <cfvo type="num" val="0"/>
        <cfvo type="num" val="1"/>
        <color theme="6" tint="0.39997558519241921"/>
      </dataBar>
    </cfRule>
  </conditionalFormatting>
  <conditionalFormatting sqref="E23">
    <cfRule type="dataBar" priority="83">
      <dataBar>
        <cfvo type="num" val="0"/>
        <cfvo type="num" val="1"/>
        <color theme="6" tint="0.39997558519241921"/>
      </dataBar>
    </cfRule>
  </conditionalFormatting>
  <conditionalFormatting sqref="G23">
    <cfRule type="dataBar" priority="80">
      <dataBar>
        <cfvo type="num" val="0"/>
        <cfvo type="num" val="1"/>
        <color theme="6" tint="0.39997558519241921"/>
      </dataBar>
    </cfRule>
  </conditionalFormatting>
  <conditionalFormatting sqref="D23">
    <cfRule type="dataBar" priority="84">
      <dataBar>
        <cfvo type="num" val="0"/>
        <cfvo type="num" val="1"/>
        <color theme="6" tint="0.39997558519241921"/>
      </dataBar>
    </cfRule>
  </conditionalFormatting>
  <conditionalFormatting sqref="F23">
    <cfRule type="dataBar" priority="81">
      <dataBar>
        <cfvo type="num" val="0"/>
        <cfvo type="num" val="1"/>
        <color theme="6" tint="0.39997558519241921"/>
      </dataBar>
    </cfRule>
  </conditionalFormatting>
  <conditionalFormatting sqref="H11">
    <cfRule type="dataBar" priority="70">
      <dataBar>
        <cfvo type="num" val="0"/>
        <cfvo type="num" val="1"/>
        <color theme="6" tint="0.39997558519241921"/>
      </dataBar>
    </cfRule>
  </conditionalFormatting>
  <conditionalFormatting sqref="I17">
    <cfRule type="dataBar" priority="67">
      <dataBar>
        <cfvo type="num" val="0"/>
        <cfvo type="num" val="1"/>
        <color theme="6" tint="0.39997558519241921"/>
      </dataBar>
    </cfRule>
  </conditionalFormatting>
  <conditionalFormatting sqref="H14">
    <cfRule type="dataBar" priority="66">
      <dataBar>
        <cfvo type="num" val="0"/>
        <cfvo type="num" val="1"/>
        <color theme="6" tint="0.39997558519241921"/>
      </dataBar>
    </cfRule>
  </conditionalFormatting>
  <conditionalFormatting sqref="H17">
    <cfRule type="dataBar" priority="68">
      <dataBar>
        <cfvo type="num" val="0"/>
        <cfvo type="num" val="1"/>
        <color theme="6" tint="0.39997558519241921"/>
      </dataBar>
    </cfRule>
  </conditionalFormatting>
  <conditionalFormatting sqref="I11">
    <cfRule type="dataBar" priority="69">
      <dataBar>
        <cfvo type="num" val="0"/>
        <cfvo type="num" val="1"/>
        <color theme="6" tint="0.39997558519241921"/>
      </dataBar>
    </cfRule>
  </conditionalFormatting>
  <conditionalFormatting sqref="I14">
    <cfRule type="dataBar" priority="65">
      <dataBar>
        <cfvo type="num" val="0"/>
        <cfvo type="num" val="1"/>
        <color theme="6" tint="0.39997558519241921"/>
      </dataBar>
    </cfRule>
  </conditionalFormatting>
  <conditionalFormatting sqref="I20">
    <cfRule type="dataBar" priority="63">
      <dataBar>
        <cfvo type="num" val="0"/>
        <cfvo type="num" val="1"/>
        <color theme="6" tint="0.39997558519241921"/>
      </dataBar>
    </cfRule>
  </conditionalFormatting>
  <conditionalFormatting sqref="H20">
    <cfRule type="dataBar" priority="64">
      <dataBar>
        <cfvo type="num" val="0"/>
        <cfvo type="num" val="1"/>
        <color theme="6" tint="0.39997558519241921"/>
      </dataBar>
    </cfRule>
  </conditionalFormatting>
  <conditionalFormatting sqref="I23">
    <cfRule type="dataBar" priority="61">
      <dataBar>
        <cfvo type="num" val="0"/>
        <cfvo type="num" val="1"/>
        <color theme="6" tint="0.39997558519241921"/>
      </dataBar>
    </cfRule>
  </conditionalFormatting>
  <conditionalFormatting sqref="D18">
    <cfRule type="dataBar" priority="23">
      <dataBar>
        <cfvo type="num" val="0"/>
        <cfvo type="num" val="1"/>
        <color theme="6" tint="0.39997558519241921"/>
      </dataBar>
    </cfRule>
  </conditionalFormatting>
  <conditionalFormatting sqref="D21">
    <cfRule type="dataBar" priority="18">
      <dataBar>
        <cfvo type="num" val="0"/>
        <cfvo type="num" val="1"/>
        <color theme="6" tint="0.39997558519241921"/>
      </dataBar>
    </cfRule>
  </conditionalFormatting>
  <conditionalFormatting sqref="F21:H21">
    <cfRule type="dataBar" priority="14">
      <dataBar>
        <cfvo type="num" val="0"/>
        <cfvo type="num" val="1"/>
        <color theme="6" tint="0.39997558519241921"/>
      </dataBar>
    </cfRule>
  </conditionalFormatting>
  <conditionalFormatting sqref="E21">
    <cfRule type="dataBar" priority="16">
      <dataBar>
        <cfvo type="num" val="0"/>
        <cfvo type="num" val="1"/>
        <color theme="6" tint="0.39997558519241921"/>
      </dataBar>
    </cfRule>
  </conditionalFormatting>
  <conditionalFormatting sqref="D12">
    <cfRule type="dataBar" priority="52">
      <dataBar>
        <cfvo type="num" val="0"/>
        <cfvo type="num" val="1"/>
        <color theme="6" tint="0.39997558519241921"/>
      </dataBar>
    </cfRule>
  </conditionalFormatting>
  <conditionalFormatting sqref="I12">
    <cfRule type="dataBar" priority="51">
      <dataBar>
        <cfvo type="num" val="0"/>
        <cfvo type="num" val="1"/>
        <color theme="6" tint="0.39997558519241921"/>
      </dataBar>
    </cfRule>
  </conditionalFormatting>
  <conditionalFormatting sqref="I10">
    <cfRule type="dataBar" priority="50">
      <dataBar>
        <cfvo type="num" val="0"/>
        <cfvo type="num" val="1"/>
        <color theme="6" tint="0.39997558519241921"/>
      </dataBar>
    </cfRule>
  </conditionalFormatting>
  <conditionalFormatting sqref="E24:E25">
    <cfRule type="dataBar" priority="11">
      <dataBar>
        <cfvo type="num" val="0"/>
        <cfvo type="num" val="1"/>
        <color theme="6" tint="0.39997558519241921"/>
      </dataBar>
    </cfRule>
  </conditionalFormatting>
  <conditionalFormatting sqref="D24:D27 E26:I27">
    <cfRule type="dataBar" priority="13">
      <dataBar>
        <cfvo type="num" val="0"/>
        <cfvo type="num" val="1"/>
        <color theme="6" tint="0.39997558519241921"/>
      </dataBar>
    </cfRule>
  </conditionalFormatting>
  <conditionalFormatting sqref="E10:H10">
    <cfRule type="dataBar" priority="44">
      <dataBar>
        <cfvo type="num" val="0"/>
        <cfvo type="num" val="1"/>
        <color theme="6" tint="0.39997558519241921"/>
      </dataBar>
    </cfRule>
  </conditionalFormatting>
  <conditionalFormatting sqref="E12:H12">
    <cfRule type="dataBar" priority="43">
      <dataBar>
        <cfvo type="num" val="0"/>
        <cfvo type="num" val="1"/>
        <color theme="6" tint="0.39997558519241921"/>
      </dataBar>
    </cfRule>
  </conditionalFormatting>
  <conditionalFormatting sqref="D16">
    <cfRule type="dataBar" priority="42">
      <dataBar>
        <cfvo type="num" val="0"/>
        <cfvo type="num" val="1"/>
        <color theme="6" tint="0.39997558519241921"/>
      </dataBar>
    </cfRule>
  </conditionalFormatting>
  <conditionalFormatting sqref="I16">
    <cfRule type="dataBar" priority="41">
      <dataBar>
        <cfvo type="num" val="0"/>
        <cfvo type="num" val="1"/>
        <color theme="6" tint="0.39997558519241921"/>
      </dataBar>
    </cfRule>
  </conditionalFormatting>
  <conditionalFormatting sqref="E16:H16">
    <cfRule type="dataBar" priority="40">
      <dataBar>
        <cfvo type="num" val="0"/>
        <cfvo type="num" val="1"/>
        <color theme="6" tint="0.39997558519241921"/>
      </dataBar>
    </cfRule>
  </conditionalFormatting>
  <conditionalFormatting sqref="D13">
    <cfRule type="dataBar" priority="39">
      <dataBar>
        <cfvo type="num" val="0"/>
        <cfvo type="num" val="1"/>
        <color theme="6" tint="0.39997558519241921"/>
      </dataBar>
    </cfRule>
  </conditionalFormatting>
  <conditionalFormatting sqref="I13">
    <cfRule type="dataBar" priority="38">
      <dataBar>
        <cfvo type="num" val="0"/>
        <cfvo type="num" val="1"/>
        <color theme="6" tint="0.39997558519241921"/>
      </dataBar>
    </cfRule>
  </conditionalFormatting>
  <conditionalFormatting sqref="E13:H13">
    <cfRule type="dataBar" priority="37">
      <dataBar>
        <cfvo type="num" val="0"/>
        <cfvo type="num" val="1"/>
        <color theme="6" tint="0.39997558519241921"/>
      </dataBar>
    </cfRule>
  </conditionalFormatting>
  <conditionalFormatting sqref="D22">
    <cfRule type="dataBar" priority="33">
      <dataBar>
        <cfvo type="num" val="0"/>
        <cfvo type="num" val="1"/>
        <color theme="6" tint="0.39997558519241921"/>
      </dataBar>
    </cfRule>
  </conditionalFormatting>
  <conditionalFormatting sqref="I22">
    <cfRule type="dataBar" priority="32">
      <dataBar>
        <cfvo type="num" val="0"/>
        <cfvo type="num" val="1"/>
        <color theme="6" tint="0.39997558519241921"/>
      </dataBar>
    </cfRule>
  </conditionalFormatting>
  <conditionalFormatting sqref="E22:H22">
    <cfRule type="dataBar" priority="31">
      <dataBar>
        <cfvo type="num" val="0"/>
        <cfvo type="num" val="1"/>
        <color theme="6" tint="0.39997558519241921"/>
      </dataBar>
    </cfRule>
  </conditionalFormatting>
  <conditionalFormatting sqref="D15">
    <cfRule type="dataBar" priority="30">
      <dataBar>
        <cfvo type="num" val="0"/>
        <cfvo type="num" val="1"/>
        <color theme="6" tint="0.39997558519241921"/>
      </dataBar>
    </cfRule>
  </conditionalFormatting>
  <conditionalFormatting sqref="I15">
    <cfRule type="dataBar" priority="29">
      <dataBar>
        <cfvo type="num" val="0"/>
        <cfvo type="num" val="1"/>
        <color theme="6" tint="0.39997558519241921"/>
      </dataBar>
    </cfRule>
  </conditionalFormatting>
  <conditionalFormatting sqref="I24:I25">
    <cfRule type="dataBar" priority="7">
      <dataBar>
        <cfvo type="num" val="0"/>
        <cfvo type="num" val="1"/>
        <color theme="6" tint="0.39997558519241921"/>
      </dataBar>
    </cfRule>
  </conditionalFormatting>
  <conditionalFormatting sqref="E15:H15">
    <cfRule type="dataBar" priority="27">
      <dataBar>
        <cfvo type="num" val="0"/>
        <cfvo type="num" val="1"/>
        <color theme="6" tint="0.39997558519241921"/>
      </dataBar>
    </cfRule>
  </conditionalFormatting>
  <conditionalFormatting sqref="D19">
    <cfRule type="dataBar" priority="26">
      <dataBar>
        <cfvo type="num" val="0"/>
        <cfvo type="num" val="1"/>
        <color theme="6" tint="0.39997558519241921"/>
      </dataBar>
    </cfRule>
  </conditionalFormatting>
  <conditionalFormatting sqref="I19">
    <cfRule type="dataBar" priority="25">
      <dataBar>
        <cfvo type="num" val="0"/>
        <cfvo type="num" val="1"/>
        <color theme="6" tint="0.39997558519241921"/>
      </dataBar>
    </cfRule>
  </conditionalFormatting>
  <conditionalFormatting sqref="E19:H19">
    <cfRule type="dataBar" priority="24">
      <dataBar>
        <cfvo type="num" val="0"/>
        <cfvo type="num" val="1"/>
        <color theme="6" tint="0.39997558519241921"/>
      </dataBar>
    </cfRule>
  </conditionalFormatting>
  <conditionalFormatting sqref="I18">
    <cfRule type="dataBar" priority="22">
      <dataBar>
        <cfvo type="num" val="0"/>
        <cfvo type="num" val="1"/>
        <color theme="6" tint="0.39997558519241921"/>
      </dataBar>
    </cfRule>
  </conditionalFormatting>
  <conditionalFormatting sqref="H24:H25">
    <cfRule type="dataBar" priority="8">
      <dataBar>
        <cfvo type="num" val="0"/>
        <cfvo type="num" val="1"/>
        <color theme="6" tint="0.39997558519241921"/>
      </dataBar>
    </cfRule>
  </conditionalFormatting>
  <conditionalFormatting sqref="E18">
    <cfRule type="dataBar" priority="20">
      <dataBar>
        <cfvo type="num" val="0"/>
        <cfvo type="num" val="1"/>
        <color theme="6" tint="0.39997558519241921"/>
      </dataBar>
    </cfRule>
  </conditionalFormatting>
  <conditionalFormatting sqref="F18:H18">
    <cfRule type="dataBar" priority="19">
      <dataBar>
        <cfvo type="num" val="0"/>
        <cfvo type="num" val="1"/>
        <color theme="6" tint="0.39997558519241921"/>
      </dataBar>
    </cfRule>
  </conditionalFormatting>
  <conditionalFormatting sqref="I21">
    <cfRule type="dataBar" priority="17">
      <dataBar>
        <cfvo type="num" val="0"/>
        <cfvo type="num" val="1"/>
        <color theme="6" tint="0.39997558519241921"/>
      </dataBar>
    </cfRule>
  </conditionalFormatting>
  <conditionalFormatting sqref="F24:F25">
    <cfRule type="dataBar" priority="10">
      <dataBar>
        <cfvo type="num" val="0"/>
        <cfvo type="num" val="1"/>
        <color theme="6" tint="0.39997558519241921"/>
      </dataBar>
    </cfRule>
  </conditionalFormatting>
  <conditionalFormatting sqref="G24:G25">
    <cfRule type="dataBar" priority="9">
      <dataBar>
        <cfvo type="num" val="0"/>
        <cfvo type="num" val="1"/>
        <color theme="6" tint="0.39997558519241921"/>
      </dataBar>
    </cfRule>
  </conditionalFormatting>
  <conditionalFormatting sqref="E9">
    <cfRule type="dataBar" priority="5">
      <dataBar>
        <cfvo type="num" val="0"/>
        <cfvo type="num" val="1"/>
        <color theme="6" tint="0.39997558519241921"/>
      </dataBar>
    </cfRule>
  </conditionalFormatting>
  <conditionalFormatting sqref="D9">
    <cfRule type="dataBar" priority="6">
      <dataBar>
        <cfvo type="num" val="0"/>
        <cfvo type="num" val="1"/>
        <color theme="6" tint="0.39997558519241921"/>
      </dataBar>
    </cfRule>
  </conditionalFormatting>
  <conditionalFormatting sqref="I9">
    <cfRule type="dataBar" priority="1">
      <dataBar>
        <cfvo type="num" val="0"/>
        <cfvo type="num" val="1"/>
        <color theme="6" tint="0.39997558519241921"/>
      </dataBar>
    </cfRule>
  </conditionalFormatting>
  <conditionalFormatting sqref="H9">
    <cfRule type="dataBar" priority="2">
      <dataBar>
        <cfvo type="num" val="0"/>
        <cfvo type="num" val="1"/>
        <color theme="6" tint="0.39997558519241921"/>
      </dataBar>
    </cfRule>
  </conditionalFormatting>
  <conditionalFormatting sqref="F9">
    <cfRule type="dataBar" priority="4">
      <dataBar>
        <cfvo type="num" val="0"/>
        <cfvo type="num" val="1"/>
        <color theme="6" tint="0.39997558519241921"/>
      </dataBar>
    </cfRule>
  </conditionalFormatting>
  <conditionalFormatting sqref="G9">
    <cfRule type="dataBar" priority="3">
      <dataBar>
        <cfvo type="num" val="0"/>
        <cfvo type="num" val="1"/>
        <color theme="6" tint="0.39997558519241921"/>
      </dataBar>
    </cfRule>
  </conditionalFormatting>
  <printOptions horizontalCentered="1" verticalCentered="1"/>
  <pageMargins left="0" right="0" top="0.78740157480314965" bottom="0.78740157480314965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CRONOGRAMA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cp:lastPrinted>2026-02-06T15:17:49Z</cp:lastPrinted>
  <dcterms:created xsi:type="dcterms:W3CDTF">2025-10-21T20:42:42Z</dcterms:created>
  <dcterms:modified xsi:type="dcterms:W3CDTF">2026-02-06T16:22:44Z</dcterms:modified>
</cp:coreProperties>
</file>